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6\"/>
    </mc:Choice>
  </mc:AlternateContent>
  <bookViews>
    <workbookView xWindow="120" yWindow="90" windowWidth="9375" windowHeight="4965"/>
  </bookViews>
  <sheets>
    <sheet name="Model" sheetId="1" r:id="rId1"/>
    <sheet name="Model_STS" sheetId="3" state="hidden" r:id="rId2"/>
    <sheet name="STS_1" sheetId="4" r:id="rId3"/>
  </sheets>
  <definedNames>
    <definedName name="Available">Model!$F$11:$F$13</definedName>
    <definedName name="ChartData" localSheetId="2">STS_1!$K$5:$K$14</definedName>
    <definedName name="CurrentOTMax">Model!$D$6</definedName>
    <definedName name="InputValues" localSheetId="2">STS_1!$A$5:$A$14</definedName>
    <definedName name="OTHrs">Model!$B$6</definedName>
    <definedName name="OutputAddresses" localSheetId="2">STS_1!$B$4</definedName>
    <definedName name="OutputValues" localSheetId="2">STS_1!$B$5:$B$14</definedName>
    <definedName name="Produced">Model!$B$9:$C$9</definedName>
    <definedName name="solver_adj" localSheetId="0" hidden="1">Model!$B$9:$C$9,Model!$B$6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Model!$B$6</definedName>
    <definedName name="solver_lhs2" localSheetId="0" hidden="1">Model!$D$11:$D$13</definedName>
    <definedName name="solver_lhs3" localSheetId="0" hidden="1">Model!$D$11:$D$13</definedName>
    <definedName name="solver_lhs4" localSheetId="0" hidden="1">Model!$B$6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2</definedName>
    <definedName name="solver_nwt" localSheetId="0" hidden="1">1</definedName>
    <definedName name="solver_ofx" localSheetId="0" hidden="1">2</definedName>
    <definedName name="solver_opt" localSheetId="0" hidden="1">Model!$B$19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1</definedName>
    <definedName name="solver_rel2" localSheetId="0" hidden="1">1</definedName>
    <definedName name="solver_rel3" localSheetId="0" hidden="1">1</definedName>
    <definedName name="solver_rel4" localSheetId="0" hidden="1">1</definedName>
    <definedName name="solver_reo" localSheetId="0" hidden="1">2</definedName>
    <definedName name="solver_rep" localSheetId="0" hidden="1">2</definedName>
    <definedName name="solver_rhs1" localSheetId="0" hidden="1">CurrentOTMax</definedName>
    <definedName name="solver_rhs2" localSheetId="0" hidden="1">Available</definedName>
    <definedName name="solver_rhs3" localSheetId="0" hidden="1">Model!$F$11:$F$13</definedName>
    <definedName name="solver_rhs4" localSheetId="0" hidden="1">Model!$D$6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mp" localSheetId="0" hidden="1">Model!$D$6</definedName>
    <definedName name="solver_tol" localSheetId="0" hidden="1">0.0005</definedName>
    <definedName name="solver_typ" localSheetId="0" hidden="1">1</definedName>
    <definedName name="solver_val" localSheetId="0" hidden="1">0</definedName>
    <definedName name="solver_ver" localSheetId="0" hidden="1">2</definedName>
    <definedName name="solver_ver">1.3</definedName>
    <definedName name="TotProfit">Model!$B$19</definedName>
    <definedName name="Used">Model!$D$11:$D$13</definedName>
  </definedNames>
  <calcPr calcId="152511" iterate="1"/>
</workbook>
</file>

<file path=xl/calcChain.xml><?xml version="1.0" encoding="utf-8"?>
<calcChain xmlns="http://schemas.openxmlformats.org/spreadsheetml/2006/main">
  <c r="C6" i="4" l="1"/>
  <c r="C7" i="4"/>
  <c r="C8" i="4"/>
  <c r="C9" i="4"/>
  <c r="C10" i="4"/>
  <c r="C11" i="4"/>
  <c r="C12" i="4"/>
  <c r="C13" i="4"/>
  <c r="C14" i="4"/>
  <c r="K1" i="4"/>
  <c r="J4" i="4"/>
  <c r="K8" i="4" s="1"/>
  <c r="F13" i="1"/>
  <c r="D12" i="1"/>
  <c r="D13" i="1"/>
  <c r="D11" i="1"/>
  <c r="B17" i="1"/>
  <c r="B18" i="1"/>
  <c r="K9" i="4" l="1"/>
  <c r="K10" i="4"/>
  <c r="K11" i="4"/>
  <c r="K12" i="4"/>
  <c r="K5" i="4"/>
  <c r="K13" i="4"/>
  <c r="K6" i="4"/>
  <c r="K14" i="4"/>
  <c r="K7" i="4"/>
  <c r="B19" i="1"/>
</calcChain>
</file>

<file path=xl/comments1.xml><?xml version="1.0" encoding="utf-8"?>
<comments xmlns="http://schemas.openxmlformats.org/spreadsheetml/2006/main">
  <authors>
    <author xml:space="preserve"> Chris Albright</author>
  </authors>
  <commentList>
    <comment ref="B5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7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8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9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0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1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2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3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  <comment ref="B14" authorId="0" shapeId="0">
      <text>
        <r>
          <rPr>
            <sz val="8"/>
            <color indexed="81"/>
            <rFont val="Tahoma"/>
            <family val="2"/>
          </rPr>
          <t>Solver found a solution. All constraints and optimality conditions are satisfied.</t>
        </r>
      </text>
    </comment>
  </commentList>
</comments>
</file>

<file path=xl/sharedStrings.xml><?xml version="1.0" encoding="utf-8"?>
<sst xmlns="http://schemas.openxmlformats.org/spreadsheetml/2006/main" count="43" uniqueCount="36">
  <si>
    <t>OT cost</t>
  </si>
  <si>
    <t>OT Hours</t>
  </si>
  <si>
    <t>&lt;=</t>
  </si>
  <si>
    <t>Type 1</t>
  </si>
  <si>
    <t>Type 2</t>
  </si>
  <si>
    <t>Production</t>
  </si>
  <si>
    <t>Used</t>
  </si>
  <si>
    <t>Available</t>
  </si>
  <si>
    <t>Steel</t>
  </si>
  <si>
    <t>Aluminum</t>
  </si>
  <si>
    <t>Labor</t>
  </si>
  <si>
    <t>OT Costs</t>
  </si>
  <si>
    <t>Total Profit</t>
  </si>
  <si>
    <t>Profit Cont.</t>
  </si>
  <si>
    <t>Unit Profit Cont</t>
  </si>
  <si>
    <t>0,10,20,30,40,50,60,70,80,83.33</t>
  </si>
  <si>
    <t>Range names</t>
  </si>
  <si>
    <t>CurrentOTMax</t>
  </si>
  <si>
    <t>OTHrs</t>
  </si>
  <si>
    <t>Produced</t>
  </si>
  <si>
    <t>TotProfit</t>
  </si>
  <si>
    <t>Increase</t>
  </si>
  <si>
    <t>Available labor hrs</t>
  </si>
  <si>
    <t>=Model!$F$11:$F$13</t>
  </si>
  <si>
    <t>=Model!$D$6</t>
  </si>
  <si>
    <t>=Model!$B$6</t>
  </si>
  <si>
    <t>=Model!$B$9:$C$9</t>
  </si>
  <si>
    <t>=Model!$B$19</t>
  </si>
  <si>
    <t>=Model!$D$11:$D$13</t>
  </si>
  <si>
    <t>$D$6</t>
  </si>
  <si>
    <t>$B$19</t>
  </si>
  <si>
    <t>OT upper limit</t>
  </si>
  <si>
    <t>Oneway analysis for Solver model in Model worksheet</t>
  </si>
  <si>
    <t>OT upper limit (cell $D$6) values along side, output cell(s) along top</t>
  </si>
  <si>
    <t>Data for chart</t>
  </si>
  <si>
    <t>Widget production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</si>
</sst>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&quot;$&quot;#,##0"/>
    <numFmt numFmtId="165" formatCode="0.000"/>
  </numFmts>
  <fonts count="6" x14ac:knownFonts="1">
    <font>
      <sz val="11"/>
      <name val="Calibri"/>
      <family val="2"/>
    </font>
    <font>
      <sz val="10"/>
      <name val="Arial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rgb="FFFFFFFF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NumberFormat="1" applyFont="1"/>
    <xf numFmtId="164" fontId="4" fillId="2" borderId="0" xfId="1" applyNumberFormat="1" applyFont="1" applyFill="1" applyBorder="1"/>
    <xf numFmtId="1" fontId="4" fillId="2" borderId="0" xfId="1" applyNumberFormat="1" applyFont="1" applyFill="1" applyBorder="1"/>
    <xf numFmtId="164" fontId="4" fillId="0" borderId="0" xfId="1" applyNumberFormat="1" applyFont="1" applyBorder="1"/>
    <xf numFmtId="0" fontId="4" fillId="3" borderId="0" xfId="0" applyFont="1" applyFill="1" applyBorder="1"/>
    <xf numFmtId="0" fontId="4" fillId="0" borderId="0" xfId="0" applyFont="1" applyAlignment="1">
      <alignment horizontal="center"/>
    </xf>
    <xf numFmtId="0" fontId="4" fillId="0" borderId="0" xfId="0" applyFont="1" applyFill="1" applyBorder="1"/>
    <xf numFmtId="0" fontId="4" fillId="0" borderId="0" xfId="0" applyFont="1" applyAlignment="1">
      <alignment horizontal="right"/>
    </xf>
    <xf numFmtId="165" fontId="4" fillId="3" borderId="0" xfId="0" applyNumberFormat="1" applyFont="1" applyFill="1" applyBorder="1"/>
    <xf numFmtId="0" fontId="4" fillId="0" borderId="0" xfId="0" applyFont="1" applyBorder="1"/>
    <xf numFmtId="0" fontId="4" fillId="2" borderId="0" xfId="0" applyFont="1" applyFill="1" applyBorder="1"/>
    <xf numFmtId="2" fontId="4" fillId="0" borderId="0" xfId="0" applyNumberFormat="1" applyFont="1"/>
    <xf numFmtId="1" fontId="4" fillId="0" borderId="0" xfId="0" applyNumberFormat="1" applyFont="1"/>
    <xf numFmtId="164" fontId="4" fillId="0" borderId="0" xfId="1" applyNumberFormat="1" applyFont="1"/>
    <xf numFmtId="164" fontId="4" fillId="4" borderId="0" xfId="1" applyNumberFormat="1" applyFont="1" applyFill="1" applyBorder="1"/>
    <xf numFmtId="49" fontId="0" fillId="0" borderId="0" xfId="0" applyNumberFormat="1"/>
    <xf numFmtId="0" fontId="0" fillId="0" borderId="0" xfId="0" applyNumberFormat="1"/>
    <xf numFmtId="0" fontId="0" fillId="0" borderId="0" xfId="0" applyAlignment="1">
      <alignment horizontal="right" textRotation="90"/>
    </xf>
    <xf numFmtId="0" fontId="0" fillId="5" borderId="0" xfId="0" applyFill="1" applyAlignment="1">
      <alignment horizontal="right" textRotation="90"/>
    </xf>
    <xf numFmtId="0" fontId="5" fillId="0" borderId="0" xfId="0" applyFont="1"/>
    <xf numFmtId="164" fontId="0" fillId="0" borderId="1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164" fontId="0" fillId="0" borderId="0" xfId="0" applyNumberFormat="1"/>
  </cellXfs>
  <cellStyles count="2">
    <cellStyle name="Currency" xfId="1" builtinId="4"/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STS_1!$K$1</c:f>
          <c:strCache>
            <c:ptCount val="1"/>
            <c:pt idx="0">
              <c:v>Sensitivity of TotProfit to OT upper limit</c:v>
            </c:pt>
          </c:strCache>
        </c:strRef>
      </c:tx>
      <c:layout/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STS_1!$A$5:$A$14</c:f>
              <c:numCache>
                <c:formatCode>General</c:formatCode>
                <c:ptCount val="10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83.330001831054687</c:v>
                </c:pt>
              </c:numCache>
            </c:numRef>
          </c:xVal>
          <c:yVal>
            <c:numRef>
              <c:f>STS_1!$K$5:$K$14</c:f>
              <c:numCache>
                <c:formatCode>"$"#,##0</c:formatCode>
                <c:ptCount val="10"/>
                <c:pt idx="0">
                  <c:v>13750</c:v>
                </c:pt>
                <c:pt idx="1">
                  <c:v>14108.33</c:v>
                </c:pt>
                <c:pt idx="2">
                  <c:v>14466.67</c:v>
                </c:pt>
                <c:pt idx="3">
                  <c:v>14825</c:v>
                </c:pt>
                <c:pt idx="4">
                  <c:v>15183.33</c:v>
                </c:pt>
                <c:pt idx="5">
                  <c:v>15541.67</c:v>
                </c:pt>
                <c:pt idx="6">
                  <c:v>15900</c:v>
                </c:pt>
                <c:pt idx="7">
                  <c:v>16228.57</c:v>
                </c:pt>
                <c:pt idx="8">
                  <c:v>16557.14</c:v>
                </c:pt>
                <c:pt idx="9">
                  <c:v>16666.560000000001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684832"/>
        <c:axId val="536686792"/>
      </c:scatterChart>
      <c:valAx>
        <c:axId val="536684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OT upper limit ($D$6)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36686792"/>
        <c:crosses val="autoZero"/>
        <c:crossBetween val="midCat"/>
      </c:valAx>
      <c:valAx>
        <c:axId val="536686792"/>
        <c:scaling>
          <c:orientation val="minMax"/>
        </c:scaling>
        <c:delete val="0"/>
        <c:axPos val="l"/>
        <c:majorGridlines/>
        <c:numFmt formatCode="&quot;$&quot;#,##0" sourceLinked="1"/>
        <c:majorTickMark val="out"/>
        <c:minorTickMark val="none"/>
        <c:tickLblPos val="nextTo"/>
        <c:crossAx val="5366848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142875</xdr:colOff>
      <xdr:row>5</xdr:row>
      <xdr:rowOff>85725</xdr:rowOff>
    </xdr:from>
    <xdr:to>
      <xdr:col>5</xdr:col>
      <xdr:colOff>76200</xdr:colOff>
      <xdr:row>5</xdr:row>
      <xdr:rowOff>85725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 flipH="1">
          <a:off x="3305175" y="923925"/>
          <a:ext cx="5429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254000</xdr:colOff>
      <xdr:row>4</xdr:row>
      <xdr:rowOff>63500</xdr:rowOff>
    </xdr:from>
    <xdr:to>
      <xdr:col>7</xdr:col>
      <xdr:colOff>361950</xdr:colOff>
      <xdr:row>6</xdr:row>
      <xdr:rowOff>152400</xdr:rowOff>
    </xdr:to>
    <xdr:sp macro="" textlink="">
      <xdr:nvSpPr>
        <xdr:cNvPr id="8" name="TextBox 7"/>
        <xdr:cNvSpPr txBox="1"/>
      </xdr:nvSpPr>
      <xdr:spPr>
        <a:xfrm>
          <a:off x="4025900" y="711200"/>
          <a:ext cx="1327150" cy="41275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A typical intermediate value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15</xdr:row>
      <xdr:rowOff>0</xdr:rowOff>
    </xdr:from>
    <xdr:to>
      <xdr:col>18</xdr:col>
      <xdr:colOff>0</xdr:colOff>
      <xdr:row>30</xdr:row>
      <xdr:rowOff>0</xdr:rowOff>
    </xdr:to>
    <xdr:graphicFrame macro="">
      <xdr:nvGraphicFramePr>
        <xdr:cNvPr id="2" name="STS_1_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3</xdr:row>
      <xdr:rowOff>0</xdr:rowOff>
    </xdr:from>
    <xdr:to>
      <xdr:col>16</xdr:col>
      <xdr:colOff>0</xdr:colOff>
      <xdr:row>4</xdr:row>
      <xdr:rowOff>180975</xdr:rowOff>
    </xdr:to>
    <xdr:sp macro="" textlink="">
      <xdr:nvSpPr>
        <xdr:cNvPr id="3" name="TextBox 2"/>
        <xdr:cNvSpPr txBox="1"/>
      </xdr:nvSpPr>
      <xdr:spPr>
        <a:xfrm>
          <a:off x="7315200" y="571500"/>
          <a:ext cx="2438400" cy="762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When you select an output from the dropdown list in cell $K$4, the chart will adapt to that output.</a:t>
          </a:r>
        </a:p>
      </xdr:txBody>
    </xdr:sp>
    <xdr:clientData/>
  </xdr:twoCellAnchor>
  <xdr:twoCellAnchor>
    <xdr:from>
      <xdr:col>4</xdr:col>
      <xdr:colOff>0</xdr:colOff>
      <xdr:row>6</xdr:row>
      <xdr:rowOff>0</xdr:rowOff>
    </xdr:from>
    <xdr:to>
      <xdr:col>7</xdr:col>
      <xdr:colOff>434339</xdr:colOff>
      <xdr:row>8</xdr:row>
      <xdr:rowOff>133350</xdr:rowOff>
    </xdr:to>
    <xdr:sp macro="" textlink="">
      <xdr:nvSpPr>
        <xdr:cNvPr id="4" name="TextBox 3"/>
        <xdr:cNvSpPr txBox="1"/>
      </xdr:nvSpPr>
      <xdr:spPr>
        <a:xfrm>
          <a:off x="2438400" y="1533525"/>
          <a:ext cx="2263139" cy="51435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The chart is almost linear, slightly lower slope toward the right.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19"/>
  <sheetViews>
    <sheetView tabSelected="1" workbookViewId="0"/>
  </sheetViews>
  <sheetFormatPr defaultRowHeight="15" x14ac:dyDescent="0.25"/>
  <cols>
    <col min="1" max="1" width="19.140625" style="2" customWidth="1"/>
    <col min="2" max="2" width="11.28515625" style="2" customWidth="1"/>
    <col min="3" max="3" width="10.28515625" style="2" customWidth="1"/>
    <col min="4" max="8" width="9.140625" style="2"/>
    <col min="9" max="9" width="15.5703125" style="2" customWidth="1"/>
    <col min="10" max="16384" width="9.140625" style="2"/>
  </cols>
  <sheetData>
    <row r="1" spans="1:10" x14ac:dyDescent="0.25">
      <c r="A1" s="1" t="s">
        <v>35</v>
      </c>
      <c r="I1" s="1" t="s">
        <v>16</v>
      </c>
    </row>
    <row r="2" spans="1:10" x14ac:dyDescent="0.25">
      <c r="I2" s="3" t="s">
        <v>7</v>
      </c>
      <c r="J2" s="3" t="s">
        <v>23</v>
      </c>
    </row>
    <row r="3" spans="1:10" x14ac:dyDescent="0.25">
      <c r="A3" s="2" t="s">
        <v>0</v>
      </c>
      <c r="B3" s="4">
        <v>10</v>
      </c>
      <c r="I3" s="3" t="s">
        <v>17</v>
      </c>
      <c r="J3" s="3" t="s">
        <v>24</v>
      </c>
    </row>
    <row r="4" spans="1:10" x14ac:dyDescent="0.25">
      <c r="A4" s="2" t="s">
        <v>22</v>
      </c>
      <c r="B4" s="5">
        <v>300</v>
      </c>
      <c r="I4" s="3" t="s">
        <v>18</v>
      </c>
      <c r="J4" s="3" t="s">
        <v>25</v>
      </c>
    </row>
    <row r="5" spans="1:10" x14ac:dyDescent="0.25">
      <c r="B5" s="6"/>
      <c r="I5" s="3" t="s">
        <v>19</v>
      </c>
      <c r="J5" s="3" t="s">
        <v>26</v>
      </c>
    </row>
    <row r="6" spans="1:10" x14ac:dyDescent="0.25">
      <c r="A6" s="2" t="s">
        <v>1</v>
      </c>
      <c r="B6" s="7">
        <v>70</v>
      </c>
      <c r="C6" s="8" t="s">
        <v>2</v>
      </c>
      <c r="D6" s="9">
        <v>70</v>
      </c>
      <c r="I6" s="3" t="s">
        <v>20</v>
      </c>
      <c r="J6" s="3" t="s">
        <v>27</v>
      </c>
    </row>
    <row r="7" spans="1:10" x14ac:dyDescent="0.25">
      <c r="I7" s="3" t="s">
        <v>6</v>
      </c>
      <c r="J7" s="3" t="s">
        <v>28</v>
      </c>
    </row>
    <row r="8" spans="1:10" x14ac:dyDescent="0.25">
      <c r="B8" s="10" t="s">
        <v>3</v>
      </c>
      <c r="C8" s="10" t="s">
        <v>4</v>
      </c>
      <c r="I8" s="3"/>
      <c r="J8" s="3"/>
    </row>
    <row r="9" spans="1:10" x14ac:dyDescent="0.25">
      <c r="A9" s="2" t="s">
        <v>5</v>
      </c>
      <c r="B9" s="11">
        <v>7.1428570747375488</v>
      </c>
      <c r="C9" s="11">
        <v>12.142857551574707</v>
      </c>
    </row>
    <row r="10" spans="1:10" x14ac:dyDescent="0.25">
      <c r="B10" s="12"/>
      <c r="C10" s="12"/>
      <c r="D10" s="10" t="s">
        <v>6</v>
      </c>
      <c r="E10" s="10"/>
      <c r="F10" s="10" t="s">
        <v>7</v>
      </c>
    </row>
    <row r="11" spans="1:10" x14ac:dyDescent="0.25">
      <c r="A11" s="2" t="s">
        <v>8</v>
      </c>
      <c r="B11" s="13">
        <v>6</v>
      </c>
      <c r="C11" s="13">
        <v>12</v>
      </c>
      <c r="D11" s="14">
        <f>SUMPRODUCT($B$9:$C$9,B11:C11)</f>
        <v>188.57143306732178</v>
      </c>
      <c r="E11" s="8" t="s">
        <v>2</v>
      </c>
      <c r="F11" s="13">
        <v>200</v>
      </c>
    </row>
    <row r="12" spans="1:10" x14ac:dyDescent="0.25">
      <c r="A12" s="2" t="s">
        <v>9</v>
      </c>
      <c r="B12" s="13">
        <v>8</v>
      </c>
      <c r="C12" s="13">
        <v>20</v>
      </c>
      <c r="D12" s="2">
        <f>SUMPRODUCT($B$9:$C$9,B12:C12)</f>
        <v>300.00000762939453</v>
      </c>
      <c r="E12" s="8" t="s">
        <v>2</v>
      </c>
      <c r="F12" s="13">
        <v>300</v>
      </c>
    </row>
    <row r="13" spans="1:10" x14ac:dyDescent="0.25">
      <c r="A13" s="2" t="s">
        <v>10</v>
      </c>
      <c r="B13" s="13">
        <v>11</v>
      </c>
      <c r="C13" s="13">
        <v>24</v>
      </c>
      <c r="D13" s="2">
        <f>SUMPRODUCT($B$9:$C$9,B13:C13)</f>
        <v>370.00000905990601</v>
      </c>
      <c r="E13" s="8" t="s">
        <v>2</v>
      </c>
      <c r="F13" s="15">
        <f>B4+B6</f>
        <v>370</v>
      </c>
    </row>
    <row r="14" spans="1:10" x14ac:dyDescent="0.25">
      <c r="A14" s="2" t="s">
        <v>14</v>
      </c>
      <c r="B14" s="4">
        <v>500</v>
      </c>
      <c r="C14" s="4">
        <v>1100</v>
      </c>
    </row>
    <row r="17" spans="1:2" x14ac:dyDescent="0.25">
      <c r="A17" s="2" t="s">
        <v>13</v>
      </c>
      <c r="B17" s="16">
        <f>SUMPRODUCT(B9:C9,B14:C14)</f>
        <v>16928.571844100952</v>
      </c>
    </row>
    <row r="18" spans="1:2" x14ac:dyDescent="0.25">
      <c r="A18" s="2" t="s">
        <v>11</v>
      </c>
      <c r="B18" s="16">
        <f>B3*B6</f>
        <v>700</v>
      </c>
    </row>
    <row r="19" spans="1:2" x14ac:dyDescent="0.25">
      <c r="A19" s="2" t="s">
        <v>12</v>
      </c>
      <c r="B19" s="17">
        <f>B17-B18</f>
        <v>16228.571844100952</v>
      </c>
    </row>
  </sheetData>
  <phoneticPr fontId="2" type="noConversion"/>
  <printOptions headings="1" gridLines="1" gridLinesSet="0"/>
  <pageMargins left="0.75" right="0.75" top="1" bottom="1" header="0.5" footer="0.5"/>
  <pageSetup scale="87" orientation="portrait" horizontalDpi="4294967292" r:id="rId1"/>
  <headerFooter alignWithMargins="0">
    <oddFooter>&amp;CProblem 7.18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15"/>
  <sheetViews>
    <sheetView workbookViewId="0"/>
  </sheetViews>
  <sheetFormatPr defaultRowHeight="15" x14ac:dyDescent="0.25"/>
  <sheetData>
    <row r="1" spans="1:2" x14ac:dyDescent="0.25">
      <c r="A1">
        <v>1</v>
      </c>
    </row>
    <row r="2" spans="1:2" x14ac:dyDescent="0.25">
      <c r="A2" t="s">
        <v>29</v>
      </c>
    </row>
    <row r="3" spans="1:2" x14ac:dyDescent="0.25">
      <c r="A3">
        <v>3</v>
      </c>
    </row>
    <row r="8" spans="1:2" x14ac:dyDescent="0.25">
      <c r="A8" s="18" t="s">
        <v>15</v>
      </c>
      <c r="B8" s="18"/>
    </row>
    <row r="9" spans="1:2" x14ac:dyDescent="0.25">
      <c r="A9" t="s">
        <v>30</v>
      </c>
    </row>
    <row r="10" spans="1:2" x14ac:dyDescent="0.25">
      <c r="A10" t="s">
        <v>31</v>
      </c>
    </row>
    <row r="15" spans="1:2" x14ac:dyDescent="0.25">
      <c r="B15" s="1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K14"/>
  <sheetViews>
    <sheetView workbookViewId="0"/>
  </sheetViews>
  <sheetFormatPr defaultRowHeight="15" x14ac:dyDescent="0.25"/>
  <sheetData>
    <row r="1" spans="1:11" x14ac:dyDescent="0.25">
      <c r="A1" s="1" t="s">
        <v>32</v>
      </c>
      <c r="K1" s="22" t="str">
        <f>CONCATENATE("Sensitivity of ",$K$4," to ","OT upper limit")</f>
        <v>Sensitivity of TotProfit to OT upper limit</v>
      </c>
    </row>
    <row r="3" spans="1:11" x14ac:dyDescent="0.25">
      <c r="A3" t="s">
        <v>33</v>
      </c>
      <c r="K3" t="s">
        <v>34</v>
      </c>
    </row>
    <row r="4" spans="1:11" ht="46.5" x14ac:dyDescent="0.25">
      <c r="B4" s="20" t="s">
        <v>20</v>
      </c>
      <c r="C4" s="20" t="s">
        <v>21</v>
      </c>
      <c r="J4" s="22">
        <f>MATCH($K$4,OutputAddresses,0)</f>
        <v>1</v>
      </c>
      <c r="K4" s="21" t="s">
        <v>20</v>
      </c>
    </row>
    <row r="5" spans="1:11" x14ac:dyDescent="0.25">
      <c r="A5" s="19">
        <v>0</v>
      </c>
      <c r="B5" s="23">
        <v>13750</v>
      </c>
      <c r="K5" s="26">
        <f>INDEX(OutputValues,1,$J$4)</f>
        <v>13750</v>
      </c>
    </row>
    <row r="6" spans="1:11" x14ac:dyDescent="0.25">
      <c r="A6" s="19">
        <v>10</v>
      </c>
      <c r="B6" s="24">
        <v>14108.33</v>
      </c>
      <c r="C6" s="26">
        <f t="shared" ref="C6:C14" si="0">B6-B5</f>
        <v>358.32999999999993</v>
      </c>
      <c r="K6" s="26">
        <f>INDEX(OutputValues,2,$J$4)</f>
        <v>14108.33</v>
      </c>
    </row>
    <row r="7" spans="1:11" x14ac:dyDescent="0.25">
      <c r="A7" s="19">
        <v>20</v>
      </c>
      <c r="B7" s="24">
        <v>14466.67</v>
      </c>
      <c r="C7" s="26">
        <f t="shared" si="0"/>
        <v>358.34000000000015</v>
      </c>
      <c r="K7" s="26">
        <f>INDEX(OutputValues,3,$J$4)</f>
        <v>14466.67</v>
      </c>
    </row>
    <row r="8" spans="1:11" x14ac:dyDescent="0.25">
      <c r="A8" s="19">
        <v>30</v>
      </c>
      <c r="B8" s="24">
        <v>14825</v>
      </c>
      <c r="C8" s="26">
        <f t="shared" si="0"/>
        <v>358.32999999999993</v>
      </c>
      <c r="K8" s="26">
        <f>INDEX(OutputValues,4,$J$4)</f>
        <v>14825</v>
      </c>
    </row>
    <row r="9" spans="1:11" x14ac:dyDescent="0.25">
      <c r="A9" s="19">
        <v>40</v>
      </c>
      <c r="B9" s="24">
        <v>15183.33</v>
      </c>
      <c r="C9" s="26">
        <f t="shared" si="0"/>
        <v>358.32999999999993</v>
      </c>
      <c r="K9" s="26">
        <f>INDEX(OutputValues,5,$J$4)</f>
        <v>15183.33</v>
      </c>
    </row>
    <row r="10" spans="1:11" x14ac:dyDescent="0.25">
      <c r="A10" s="19">
        <v>50</v>
      </c>
      <c r="B10" s="24">
        <v>15541.67</v>
      </c>
      <c r="C10" s="26">
        <f t="shared" si="0"/>
        <v>358.34000000000015</v>
      </c>
      <c r="K10" s="26">
        <f>INDEX(OutputValues,6,$J$4)</f>
        <v>15541.67</v>
      </c>
    </row>
    <row r="11" spans="1:11" x14ac:dyDescent="0.25">
      <c r="A11" s="19">
        <v>60</v>
      </c>
      <c r="B11" s="24">
        <v>15900</v>
      </c>
      <c r="C11" s="26">
        <f t="shared" si="0"/>
        <v>358.32999999999993</v>
      </c>
      <c r="K11" s="26">
        <f>INDEX(OutputValues,7,$J$4)</f>
        <v>15900</v>
      </c>
    </row>
    <row r="12" spans="1:11" x14ac:dyDescent="0.25">
      <c r="A12" s="19">
        <v>70</v>
      </c>
      <c r="B12" s="24">
        <v>16228.57</v>
      </c>
      <c r="C12" s="26">
        <f t="shared" si="0"/>
        <v>328.56999999999971</v>
      </c>
      <c r="K12" s="26">
        <f>INDEX(OutputValues,8,$J$4)</f>
        <v>16228.57</v>
      </c>
    </row>
    <row r="13" spans="1:11" x14ac:dyDescent="0.25">
      <c r="A13" s="19">
        <v>80</v>
      </c>
      <c r="B13" s="24">
        <v>16557.14</v>
      </c>
      <c r="C13" s="26">
        <f t="shared" si="0"/>
        <v>328.56999999999971</v>
      </c>
      <c r="K13" s="26">
        <f>INDEX(OutputValues,9,$J$4)</f>
        <v>16557.14</v>
      </c>
    </row>
    <row r="14" spans="1:11" x14ac:dyDescent="0.25">
      <c r="A14" s="19">
        <v>83.330001831054687</v>
      </c>
      <c r="B14" s="25">
        <v>16666.560000000001</v>
      </c>
      <c r="C14" s="26">
        <f t="shared" si="0"/>
        <v>109.42000000000189</v>
      </c>
      <c r="K14" s="26">
        <f>INDEX(OutputValues,10,$J$4)</f>
        <v>16666.560000000001</v>
      </c>
    </row>
  </sheetData>
  <dataValidations count="1">
    <dataValidation type="list" allowBlank="1" showInputMessage="1" showErrorMessage="1" sqref="K4">
      <formula1>OutputAddresses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10</vt:i4>
      </vt:variant>
    </vt:vector>
  </HeadingPairs>
  <TitlesOfParts>
    <vt:vector size="13" baseType="lpstr">
      <vt:lpstr>Model</vt:lpstr>
      <vt:lpstr>Model_STS</vt:lpstr>
      <vt:lpstr>STS_1</vt:lpstr>
      <vt:lpstr>Available</vt:lpstr>
      <vt:lpstr>STS_1!ChartData</vt:lpstr>
      <vt:lpstr>CurrentOTMax</vt:lpstr>
      <vt:lpstr>STS_1!InputValues</vt:lpstr>
      <vt:lpstr>OTHrs</vt:lpstr>
      <vt:lpstr>STS_1!OutputAddresses</vt:lpstr>
      <vt:lpstr>STS_1!OutputValues</vt:lpstr>
      <vt:lpstr>Produced</vt:lpstr>
      <vt:lpstr>TotProfit</vt:lpstr>
      <vt:lpstr>Used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WAYNE WINSTON</dc:creator>
  <cp:lastModifiedBy>Chris Albright</cp:lastModifiedBy>
  <cp:lastPrinted>1996-07-09T19:34:20Z</cp:lastPrinted>
  <dcterms:created xsi:type="dcterms:W3CDTF">2000-02-18T18:13:36Z</dcterms:created>
  <dcterms:modified xsi:type="dcterms:W3CDTF">2014-05-21T13:51:52Z</dcterms:modified>
</cp:coreProperties>
</file>